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0" windowWidth="15195" windowHeight="8700" activeTab="0"/>
  </bookViews>
  <sheets>
    <sheet name="Worked Example" sheetId="1" r:id="rId1"/>
    <sheet name="blank example" sheetId="2" r:id="rId2"/>
    <sheet name="Sheet3" sheetId="3" r:id="rId3"/>
  </sheets>
  <definedNames/>
  <calcPr fullCalcOnLoad="1"/>
</workbook>
</file>

<file path=xl/sharedStrings.xml><?xml version="1.0" encoding="utf-8"?>
<sst xmlns="http://schemas.openxmlformats.org/spreadsheetml/2006/main" count="130" uniqueCount="47">
  <si>
    <t>Price Quality Method (PQM) of Tender Evalaution</t>
  </si>
  <si>
    <t>PHYSICAL WORKS CONTRACTS</t>
  </si>
  <si>
    <t>Evaluation of Suppliers (non-price attributes)</t>
  </si>
  <si>
    <t>Determination of Supplier Quality Premium (SQP)</t>
  </si>
  <si>
    <t>Evaluation of Alternatives (alternative products)</t>
  </si>
  <si>
    <t>Determination of Alternative Tender Premium (ATP)</t>
  </si>
  <si>
    <t>Determination of Preferred Tender</t>
  </si>
  <si>
    <t>Weighted sum of the non-price attribute grades (WS)</t>
  </si>
  <si>
    <t>WS margin (WS - lowest WS)</t>
  </si>
  <si>
    <r>
      <t xml:space="preserve">Supplier Quality Premium (SQP) </t>
    </r>
    <r>
      <rPr>
        <b/>
        <sz val="10"/>
        <rFont val="Times New Roman"/>
        <family val="1"/>
      </rPr>
      <t>(dollars)</t>
    </r>
  </si>
  <si>
    <t>Check the sum of all weights</t>
  </si>
  <si>
    <r>
      <t xml:space="preserve">Premium (alternative product item 1) </t>
    </r>
    <r>
      <rPr>
        <b/>
        <sz val="10"/>
        <rFont val="Times New Roman"/>
        <family val="1"/>
      </rPr>
      <t>(dollars)</t>
    </r>
  </si>
  <si>
    <r>
      <t xml:space="preserve">Premium (alternative product item 2) </t>
    </r>
    <r>
      <rPr>
        <b/>
        <sz val="10"/>
        <rFont val="Times New Roman"/>
        <family val="1"/>
      </rPr>
      <t>(dollars)</t>
    </r>
  </si>
  <si>
    <r>
      <t xml:space="preserve">Premium (alternative product item 3) </t>
    </r>
    <r>
      <rPr>
        <b/>
        <sz val="10"/>
        <rFont val="Times New Roman"/>
        <family val="1"/>
      </rPr>
      <t>(dollars)</t>
    </r>
  </si>
  <si>
    <r>
      <t>Premium (alternative product item 4)</t>
    </r>
    <r>
      <rPr>
        <b/>
        <sz val="10"/>
        <rFont val="Times New Roman"/>
        <family val="1"/>
      </rPr>
      <t xml:space="preserve"> (dollars)</t>
    </r>
  </si>
  <si>
    <r>
      <t xml:space="preserve">Premium (alternative product item 5) </t>
    </r>
    <r>
      <rPr>
        <b/>
        <sz val="10"/>
        <rFont val="Times New Roman"/>
        <family val="1"/>
      </rPr>
      <t>(dollars)</t>
    </r>
  </si>
  <si>
    <r>
      <t xml:space="preserve">Sum of individual premiums </t>
    </r>
    <r>
      <rPr>
        <b/>
        <sz val="10"/>
        <rFont val="Times New Roman"/>
        <family val="1"/>
      </rPr>
      <t>(dollars)</t>
    </r>
  </si>
  <si>
    <r>
      <t xml:space="preserve">Alternative Tender Premium (ATP) </t>
    </r>
    <r>
      <rPr>
        <b/>
        <sz val="10"/>
        <rFont val="Times New Roman"/>
        <family val="1"/>
      </rPr>
      <t>(dollars)</t>
    </r>
  </si>
  <si>
    <r>
      <t xml:space="preserve">(SQP + ATP) for each tender </t>
    </r>
    <r>
      <rPr>
        <b/>
        <sz val="10"/>
        <rFont val="Times New Roman"/>
        <family val="1"/>
      </rPr>
      <t>(dollars)</t>
    </r>
  </si>
  <si>
    <r>
      <t xml:space="preserve">Tender prices </t>
    </r>
    <r>
      <rPr>
        <b/>
        <sz val="10"/>
        <rFont val="Times New Roman"/>
        <family val="1"/>
      </rPr>
      <t>(dollars)</t>
    </r>
  </si>
  <si>
    <r>
      <t xml:space="preserve">Tender price less (SQP + ATP) </t>
    </r>
    <r>
      <rPr>
        <b/>
        <sz val="10"/>
        <rFont val="Times New Roman"/>
        <family val="1"/>
      </rPr>
      <t>(dollars)</t>
    </r>
  </si>
  <si>
    <t>Weight</t>
  </si>
  <si>
    <t>Tenderer</t>
  </si>
  <si>
    <t>Grade</t>
  </si>
  <si>
    <t>Index</t>
  </si>
  <si>
    <t>Ranking</t>
  </si>
  <si>
    <t/>
  </si>
  <si>
    <t>blank</t>
  </si>
  <si>
    <r>
      <t>Estimate</t>
    </r>
    <r>
      <rPr>
        <sz val="10"/>
        <rFont val="Times New Roman"/>
        <family val="0"/>
      </rPr>
      <t xml:space="preserve"> - excluding any amount fixed by the tendering authority </t>
    </r>
    <r>
      <rPr>
        <b/>
        <sz val="10"/>
        <rFont val="Times New Roman"/>
        <family val="1"/>
      </rPr>
      <t>(dollars)</t>
    </r>
  </si>
  <si>
    <t>Lowest WS</t>
  </si>
  <si>
    <t>Lowest sum of individual premiums</t>
  </si>
  <si>
    <t>Lowest tender price less (SQP + ATP)</t>
  </si>
  <si>
    <t>Builder 1</t>
  </si>
  <si>
    <t>Builder 2</t>
  </si>
  <si>
    <t>Builder 3</t>
  </si>
  <si>
    <t>Organisational Performance</t>
  </si>
  <si>
    <t>Resource Strategy</t>
  </si>
  <si>
    <t>Methodology</t>
  </si>
  <si>
    <t>Value Adding Strategies</t>
  </si>
  <si>
    <t xml:space="preserve">Criteria </t>
  </si>
  <si>
    <t>Notes:</t>
  </si>
  <si>
    <t>For the purposes of the tender evaluation only, the Quality Premium thus established for each tender will be subtracted from the tendered price of that tender and the tenders compared accordingly</t>
  </si>
  <si>
    <t>Weighted Sum = sum of all Weighted Scores</t>
  </si>
  <si>
    <t>Weighted Sum Margin = Tenderers Weighted Sum – lowest Tenderers Weighted Sum</t>
  </si>
  <si>
    <t>Quality Premium for each tender = tender estimate x Weighted Sum Margin / 70</t>
  </si>
  <si>
    <t>Sum of all weights must  equal 100</t>
  </si>
  <si>
    <t xml:space="preserve">Weighted Score for each criterion = Criterion score (0-5)/5 x weighting (0-30)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</si>
</sst>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
    <numFmt numFmtId="165" formatCode="&quot;Yes&quot;;&quot;Yes&quot;;&quot;No&quot;"/>
    <numFmt numFmtId="166" formatCode="&quot;True&quot;;&quot;True&quot;;&quot;False&quot;"/>
    <numFmt numFmtId="167" formatCode="&quot;On&quot;;&quot;On&quot;;&quot;Off&quot;"/>
    <numFmt numFmtId="168" formatCode="[$€-2]\ #,##0.00_);[Red]\([$€-2]\ #,##0.00\)"/>
  </numFmts>
  <fonts count="49">
    <font>
      <sz val="10"/>
      <name val="Arial"/>
      <family val="0"/>
    </font>
    <font>
      <b/>
      <sz val="16"/>
      <name val="Times New Roman"/>
      <family val="1"/>
    </font>
    <font>
      <sz val="10"/>
      <name val="Times New Roman"/>
      <family val="0"/>
    </font>
    <font>
      <b/>
      <sz val="14"/>
      <name val="Times New Roman"/>
      <family val="1"/>
    </font>
    <font>
      <b/>
      <sz val="10"/>
      <name val="Times New Roman"/>
      <family val="1"/>
    </font>
    <font>
      <b/>
      <i/>
      <sz val="10"/>
      <name val="Times New Roman"/>
      <family val="1"/>
    </font>
    <font>
      <b/>
      <sz val="18"/>
      <name val="Times New Roman"/>
      <family val="1"/>
    </font>
    <font>
      <i/>
      <sz val="10"/>
      <name val="Times New Roman"/>
      <family val="1"/>
    </font>
    <font>
      <b/>
      <sz val="10"/>
      <name val="Arial"/>
      <family val="2"/>
    </font>
    <font>
      <sz val="8"/>
      <name val="Arial"/>
      <family val="0"/>
    </font>
    <font>
      <sz val="12"/>
      <name val="Times New Roman"/>
      <family val="1"/>
    </font>
    <font>
      <u val="single"/>
      <sz val="10"/>
      <color indexed="12"/>
      <name val="Arial"/>
      <family val="0"/>
    </font>
    <font>
      <u val="single"/>
      <sz val="10"/>
      <color indexed="48"/>
      <name val="Arial"/>
      <family val="2"/>
    </font>
    <font>
      <b/>
      <u val="single"/>
      <sz val="10"/>
      <color indexed="12"/>
      <name val="Arial"/>
      <family val="2"/>
    </font>
    <font>
      <u val="single"/>
      <sz val="10"/>
      <color indexed="36"/>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35"/>
        <bgColor indexed="64"/>
      </patternFill>
    </fill>
    <fill>
      <patternFill patternType="solid">
        <fgColor indexed="42"/>
        <bgColor indexed="64"/>
      </patternFill>
    </fill>
    <fill>
      <patternFill patternType="solid">
        <fgColor indexed="43"/>
        <bgColor indexed="64"/>
      </patternFill>
    </fill>
    <fill>
      <patternFill patternType="solid">
        <fgColor indexed="52"/>
        <bgColor indexed="64"/>
      </patternFill>
    </fill>
    <fill>
      <patternFill patternType="solid">
        <fgColor indexed="40"/>
        <bgColor indexed="64"/>
      </patternFill>
    </fill>
    <fill>
      <patternFill patternType="solid">
        <fgColor indexed="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4"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0">
    <xf numFmtId="0" fontId="0" fillId="0" borderId="0" xfId="0" applyAlignment="1">
      <alignment/>
    </xf>
    <xf numFmtId="0" fontId="1" fillId="0" borderId="0" xfId="58" applyFont="1">
      <alignment/>
      <protection/>
    </xf>
    <xf numFmtId="0" fontId="2" fillId="0" borderId="0" xfId="58">
      <alignment/>
      <protection/>
    </xf>
    <xf numFmtId="2" fontId="2" fillId="0" borderId="0" xfId="58" applyNumberFormat="1">
      <alignment/>
      <protection/>
    </xf>
    <xf numFmtId="0" fontId="2" fillId="0" borderId="0" xfId="58" applyBorder="1">
      <alignment/>
      <protection/>
    </xf>
    <xf numFmtId="1" fontId="2" fillId="0" borderId="0" xfId="58" applyNumberFormat="1" applyBorder="1">
      <alignment/>
      <protection/>
    </xf>
    <xf numFmtId="2" fontId="3" fillId="0" borderId="0" xfId="58" applyNumberFormat="1" applyFont="1" applyBorder="1" applyAlignment="1">
      <alignment horizontal="left" vertical="top" wrapText="1"/>
      <protection/>
    </xf>
    <xf numFmtId="0" fontId="3" fillId="0" borderId="0" xfId="58" applyFont="1" applyAlignment="1">
      <alignment horizontal="left"/>
      <protection/>
    </xf>
    <xf numFmtId="0" fontId="2" fillId="0" borderId="10" xfId="58" applyBorder="1">
      <alignment/>
      <protection/>
    </xf>
    <xf numFmtId="0" fontId="2" fillId="0" borderId="0" xfId="58" applyFill="1">
      <alignment/>
      <protection/>
    </xf>
    <xf numFmtId="0" fontId="2" fillId="0" borderId="10" xfId="58" applyFill="1" applyBorder="1" applyAlignment="1">
      <alignment horizontal="left" vertical="top" wrapText="1"/>
      <protection/>
    </xf>
    <xf numFmtId="0" fontId="2" fillId="0" borderId="0" xfId="58" applyFill="1" applyBorder="1" applyAlignment="1">
      <alignment horizontal="left" vertical="top" wrapText="1"/>
      <protection/>
    </xf>
    <xf numFmtId="2" fontId="2" fillId="0" borderId="11" xfId="58" applyNumberFormat="1" applyFont="1" applyFill="1" applyBorder="1" applyAlignment="1">
      <alignment vertical="top" wrapText="1"/>
      <protection/>
    </xf>
    <xf numFmtId="0" fontId="2" fillId="0" borderId="12" xfId="58" applyFill="1" applyBorder="1" applyAlignment="1">
      <alignment horizontal="left" vertical="top" wrapText="1"/>
      <protection/>
    </xf>
    <xf numFmtId="0" fontId="5" fillId="0" borderId="12" xfId="58" applyFont="1" applyFill="1" applyBorder="1" applyAlignment="1">
      <alignment horizontal="left" vertical="top" wrapText="1"/>
      <protection/>
    </xf>
    <xf numFmtId="0" fontId="2" fillId="0" borderId="12" xfId="58" applyBorder="1">
      <alignment/>
      <protection/>
    </xf>
    <xf numFmtId="1" fontId="4" fillId="33" borderId="0" xfId="58" applyNumberFormat="1" applyFont="1" applyFill="1" applyAlignment="1" applyProtection="1">
      <alignment vertical="top"/>
      <protection locked="0"/>
    </xf>
    <xf numFmtId="1" fontId="4" fillId="33" borderId="12" xfId="58" applyNumberFormat="1" applyFont="1" applyFill="1" applyBorder="1" applyAlignment="1">
      <alignment vertical="top" wrapText="1"/>
      <protection/>
    </xf>
    <xf numFmtId="1" fontId="5" fillId="0" borderId="0" xfId="58" applyNumberFormat="1" applyFont="1">
      <alignment/>
      <protection/>
    </xf>
    <xf numFmtId="9" fontId="5" fillId="0" borderId="0" xfId="58" applyNumberFormat="1" applyFont="1">
      <alignment/>
      <protection/>
    </xf>
    <xf numFmtId="0" fontId="2" fillId="0" borderId="10" xfId="58" applyFont="1" applyFill="1" applyBorder="1" applyAlignment="1">
      <alignment horizontal="left" vertical="top" wrapText="1"/>
      <protection/>
    </xf>
    <xf numFmtId="2" fontId="2" fillId="0" borderId="12" xfId="58" applyNumberFormat="1" applyFill="1" applyBorder="1" applyAlignment="1">
      <alignment vertical="top" wrapText="1"/>
      <protection/>
    </xf>
    <xf numFmtId="2" fontId="4" fillId="0" borderId="12" xfId="58" applyNumberFormat="1" applyFont="1" applyFill="1" applyBorder="1" applyAlignment="1">
      <alignment horizontal="left" vertical="top" wrapText="1"/>
      <protection/>
    </xf>
    <xf numFmtId="2" fontId="4" fillId="0" borderId="0" xfId="58" applyNumberFormat="1" applyFont="1" applyFill="1" applyBorder="1" applyAlignment="1">
      <alignment horizontal="left" vertical="top" wrapText="1"/>
      <protection/>
    </xf>
    <xf numFmtId="0" fontId="4" fillId="0" borderId="0" xfId="58" applyFont="1">
      <alignment/>
      <protection/>
    </xf>
    <xf numFmtId="0" fontId="4" fillId="34" borderId="0" xfId="58" applyFont="1" applyFill="1" applyProtection="1">
      <alignment/>
      <protection locked="0"/>
    </xf>
    <xf numFmtId="1" fontId="2" fillId="35" borderId="0" xfId="58" applyNumberFormat="1" applyFill="1" applyBorder="1" applyAlignment="1" applyProtection="1">
      <alignment vertical="top"/>
      <protection locked="0"/>
    </xf>
    <xf numFmtId="2" fontId="2" fillId="0" borderId="10" xfId="58" applyNumberFormat="1" applyFill="1" applyBorder="1" applyProtection="1">
      <alignment/>
      <protection/>
    </xf>
    <xf numFmtId="2" fontId="2" fillId="0" borderId="10" xfId="58" applyNumberFormat="1" applyFill="1" applyBorder="1">
      <alignment/>
      <protection/>
    </xf>
    <xf numFmtId="2" fontId="2" fillId="0" borderId="10" xfId="57" applyNumberFormat="1" applyFill="1" applyBorder="1">
      <alignment/>
      <protection/>
    </xf>
    <xf numFmtId="4" fontId="2" fillId="0" borderId="10" xfId="58" applyNumberFormat="1" applyFill="1" applyBorder="1">
      <alignment/>
      <protection/>
    </xf>
    <xf numFmtId="0" fontId="2" fillId="0" borderId="13" xfId="58" applyBorder="1">
      <alignment/>
      <protection/>
    </xf>
    <xf numFmtId="4" fontId="2" fillId="36" borderId="12" xfId="58" applyNumberFormat="1" applyFill="1" applyBorder="1" applyProtection="1">
      <alignment/>
      <protection locked="0"/>
    </xf>
    <xf numFmtId="4" fontId="2" fillId="36" borderId="10" xfId="58" applyNumberFormat="1" applyFill="1" applyBorder="1" applyProtection="1">
      <alignment/>
      <protection locked="0"/>
    </xf>
    <xf numFmtId="4" fontId="2" fillId="0" borderId="10" xfId="58" applyNumberFormat="1" applyBorder="1">
      <alignment/>
      <protection/>
    </xf>
    <xf numFmtId="4" fontId="2" fillId="0" borderId="14" xfId="58" applyNumberFormat="1" applyBorder="1">
      <alignment/>
      <protection/>
    </xf>
    <xf numFmtId="4" fontId="2" fillId="0" borderId="12" xfId="58" applyNumberFormat="1" applyBorder="1">
      <alignment/>
      <protection/>
    </xf>
    <xf numFmtId="4" fontId="2" fillId="37" borderId="0" xfId="58" applyNumberFormat="1" applyFill="1" applyBorder="1" applyAlignment="1" applyProtection="1">
      <alignment vertical="top"/>
      <protection locked="0"/>
    </xf>
    <xf numFmtId="4" fontId="2" fillId="0" borderId="12" xfId="58" applyNumberFormat="1" applyFill="1" applyBorder="1">
      <alignment/>
      <protection/>
    </xf>
    <xf numFmtId="0" fontId="2" fillId="38" borderId="10" xfId="58" applyFill="1" applyBorder="1">
      <alignment/>
      <protection/>
    </xf>
    <xf numFmtId="0" fontId="0" fillId="0" borderId="0" xfId="0" applyFill="1" applyAlignment="1">
      <alignment/>
    </xf>
    <xf numFmtId="0" fontId="4" fillId="0" borderId="10" xfId="58" applyFont="1" applyBorder="1">
      <alignment/>
      <protection/>
    </xf>
    <xf numFmtId="0" fontId="5" fillId="0" borderId="0" xfId="58" applyFont="1" applyAlignment="1">
      <alignment vertical="top" wrapText="1"/>
      <protection/>
    </xf>
    <xf numFmtId="0" fontId="6" fillId="0" borderId="0" xfId="58" applyFont="1" applyAlignment="1">
      <alignment horizontal="center" vertical="center"/>
      <protection/>
    </xf>
    <xf numFmtId="0" fontId="5" fillId="0" borderId="0" xfId="58" applyFont="1" applyAlignment="1">
      <alignment wrapText="1"/>
      <protection/>
    </xf>
    <xf numFmtId="1" fontId="2" fillId="0" borderId="0" xfId="58" applyNumberFormat="1" applyFill="1" applyBorder="1">
      <alignment/>
      <protection/>
    </xf>
    <xf numFmtId="2" fontId="2" fillId="0" borderId="0" xfId="58" applyNumberFormat="1" applyFill="1" applyBorder="1">
      <alignment/>
      <protection/>
    </xf>
    <xf numFmtId="2" fontId="2" fillId="0" borderId="0" xfId="58" applyNumberFormat="1" applyBorder="1">
      <alignment/>
      <protection/>
    </xf>
    <xf numFmtId="3" fontId="2" fillId="0" borderId="0" xfId="58" applyNumberFormat="1" applyBorder="1">
      <alignment/>
      <protection/>
    </xf>
    <xf numFmtId="164" fontId="2" fillId="0" borderId="0" xfId="58" applyNumberFormat="1" applyBorder="1">
      <alignment/>
      <protection/>
    </xf>
    <xf numFmtId="0" fontId="4" fillId="0" borderId="0" xfId="58" applyFont="1" applyAlignment="1">
      <alignment vertical="top" wrapText="1"/>
      <protection/>
    </xf>
    <xf numFmtId="4" fontId="4" fillId="39" borderId="0" xfId="58" applyNumberFormat="1" applyFont="1" applyFill="1" applyAlignment="1" applyProtection="1">
      <alignment vertical="top" wrapText="1"/>
      <protection locked="0"/>
    </xf>
    <xf numFmtId="0" fontId="2" fillId="0" borderId="0" xfId="58" applyAlignment="1">
      <alignment vertical="top" wrapText="1"/>
      <protection/>
    </xf>
    <xf numFmtId="2" fontId="2" fillId="0" borderId="0" xfId="58" applyNumberFormat="1" applyBorder="1" applyAlignment="1">
      <alignment vertical="top" wrapText="1"/>
      <protection/>
    </xf>
    <xf numFmtId="0" fontId="2" fillId="0" borderId="0" xfId="58" applyAlignment="1" applyProtection="1">
      <alignment vertical="top" wrapText="1"/>
      <protection/>
    </xf>
    <xf numFmtId="2" fontId="2" fillId="0" borderId="0" xfId="58" applyNumberFormat="1" applyBorder="1" applyAlignment="1">
      <alignment horizontal="right" vertical="top" wrapText="1"/>
      <protection/>
    </xf>
    <xf numFmtId="2" fontId="2" fillId="0" borderId="0" xfId="58" applyNumberFormat="1" applyAlignment="1">
      <alignment vertical="top" wrapText="1"/>
      <protection/>
    </xf>
    <xf numFmtId="3" fontId="2" fillId="0" borderId="0" xfId="58" applyNumberFormat="1" applyBorder="1" applyAlignment="1" quotePrefix="1">
      <alignment vertical="top" wrapText="1"/>
      <protection/>
    </xf>
    <xf numFmtId="0" fontId="2" fillId="0" borderId="0" xfId="58" applyBorder="1" applyAlignment="1">
      <alignment horizontal="right" vertical="top" wrapText="1"/>
      <protection/>
    </xf>
    <xf numFmtId="4" fontId="2" fillId="0" borderId="0" xfId="58" applyNumberFormat="1" applyBorder="1" applyAlignment="1">
      <alignment vertical="top" wrapText="1"/>
      <protection/>
    </xf>
    <xf numFmtId="0" fontId="7" fillId="0" borderId="0" xfId="58" applyFont="1" applyAlignment="1">
      <alignment vertical="top" wrapText="1"/>
      <protection/>
    </xf>
    <xf numFmtId="1" fontId="2" fillId="0" borderId="0" xfId="58" applyNumberFormat="1" applyBorder="1" applyAlignment="1">
      <alignment vertical="top" wrapText="1"/>
      <protection/>
    </xf>
    <xf numFmtId="0" fontId="8" fillId="0" borderId="0" xfId="0" applyFont="1" applyAlignment="1">
      <alignment/>
    </xf>
    <xf numFmtId="0" fontId="8" fillId="0" borderId="0" xfId="0" applyFont="1" applyFill="1" applyAlignment="1">
      <alignment/>
    </xf>
    <xf numFmtId="0" fontId="2" fillId="0" borderId="0" xfId="58" applyFont="1" applyFill="1" applyAlignment="1">
      <alignment vertical="top"/>
      <protection/>
    </xf>
    <xf numFmtId="0" fontId="0" fillId="0" borderId="0" xfId="0" applyFont="1" applyAlignment="1">
      <alignment/>
    </xf>
    <xf numFmtId="0" fontId="0" fillId="0" borderId="0" xfId="0" applyFill="1" applyAlignment="1" quotePrefix="1">
      <alignment/>
    </xf>
    <xf numFmtId="0" fontId="10" fillId="0" borderId="0" xfId="0" applyFont="1" applyAlignment="1">
      <alignment/>
    </xf>
    <xf numFmtId="0" fontId="12" fillId="0" borderId="0" xfId="0" applyFont="1" applyFill="1" applyAlignment="1">
      <alignment/>
    </xf>
    <xf numFmtId="0" fontId="11" fillId="0" borderId="0" xfId="0" applyFont="1" applyAlignment="1">
      <alignment/>
    </xf>
    <xf numFmtId="0" fontId="13" fillId="0" borderId="0" xfId="0" applyFont="1" applyFill="1" applyAlignment="1">
      <alignment/>
    </xf>
    <xf numFmtId="0" fontId="11" fillId="0" borderId="0" xfId="0" applyFont="1" applyFill="1" applyAlignment="1">
      <alignment/>
    </xf>
    <xf numFmtId="0" fontId="11" fillId="0" borderId="0" xfId="53" applyFont="1" applyAlignment="1" applyProtection="1">
      <alignment/>
      <protection/>
    </xf>
    <xf numFmtId="0" fontId="2" fillId="0" borderId="0" xfId="58" applyFont="1" applyAlignment="1">
      <alignment vertical="top" wrapText="1"/>
      <protection/>
    </xf>
    <xf numFmtId="2" fontId="2" fillId="35" borderId="0" xfId="58" applyNumberFormat="1" applyFill="1" applyBorder="1" applyAlignment="1" applyProtection="1">
      <alignment vertical="top"/>
      <protection locked="0"/>
    </xf>
    <xf numFmtId="0" fontId="2" fillId="0" borderId="12" xfId="58" applyFill="1" applyBorder="1" applyAlignment="1">
      <alignment horizontal="left" vertical="top" wrapText="1"/>
      <protection/>
    </xf>
    <xf numFmtId="2" fontId="2" fillId="0" borderId="11" xfId="58" applyNumberFormat="1" applyFill="1" applyBorder="1" applyAlignment="1">
      <alignment horizontal="left" vertical="top" wrapText="1"/>
      <protection/>
    </xf>
    <xf numFmtId="2" fontId="2" fillId="0" borderId="12" xfId="58" applyNumberFormat="1" applyFill="1" applyBorder="1" applyAlignment="1">
      <alignment horizontal="left" vertical="top" wrapText="1"/>
      <protection/>
    </xf>
    <xf numFmtId="2" fontId="2" fillId="0" borderId="10" xfId="58" applyNumberFormat="1" applyFill="1" applyBorder="1" applyAlignment="1">
      <alignment horizontal="left" vertical="top" wrapText="1"/>
      <protection/>
    </xf>
    <xf numFmtId="3" fontId="2" fillId="0" borderId="12" xfId="58" applyNumberFormat="1" applyFill="1" applyBorder="1" applyAlignment="1">
      <alignment horizontal="left" vertical="top" wrapText="1"/>
      <protection/>
    </xf>
    <xf numFmtId="0" fontId="2" fillId="0" borderId="10" xfId="58" applyFill="1" applyBorder="1" applyAlignment="1">
      <alignment horizontal="left" vertical="top" wrapText="1"/>
      <protection/>
    </xf>
    <xf numFmtId="0" fontId="2" fillId="0" borderId="0" xfId="58" applyFill="1" applyBorder="1" applyAlignment="1">
      <alignment horizontal="left" vertical="top" wrapText="1"/>
      <protection/>
    </xf>
    <xf numFmtId="2" fontId="2" fillId="0" borderId="14" xfId="58" applyNumberFormat="1" applyFill="1" applyBorder="1" applyAlignment="1">
      <alignment horizontal="left" vertical="top" wrapText="1"/>
      <protection/>
    </xf>
    <xf numFmtId="0" fontId="3" fillId="0" borderId="15" xfId="58" applyFont="1" applyBorder="1" applyAlignment="1">
      <alignment horizontal="left" vertical="top" wrapText="1"/>
      <protection/>
    </xf>
    <xf numFmtId="0" fontId="3" fillId="0" borderId="16" xfId="58" applyFont="1" applyBorder="1" applyAlignment="1">
      <alignment horizontal="left" vertical="top" wrapText="1"/>
      <protection/>
    </xf>
    <xf numFmtId="2" fontId="3" fillId="0" borderId="17" xfId="58" applyNumberFormat="1" applyFont="1" applyBorder="1" applyAlignment="1">
      <alignment horizontal="left" vertical="top" wrapText="1"/>
      <protection/>
    </xf>
    <xf numFmtId="2" fontId="3" fillId="0" borderId="15" xfId="58" applyNumberFormat="1" applyFont="1" applyBorder="1" applyAlignment="1">
      <alignment horizontal="left" vertical="top" wrapText="1"/>
      <protection/>
    </xf>
    <xf numFmtId="2" fontId="3" fillId="0" borderId="16" xfId="58" applyNumberFormat="1" applyFont="1" applyBorder="1" applyAlignment="1">
      <alignment horizontal="left" vertical="top" wrapText="1"/>
      <protection/>
    </xf>
    <xf numFmtId="0" fontId="3" fillId="0" borderId="17" xfId="58" applyFont="1" applyBorder="1" applyAlignment="1">
      <alignment horizontal="left" vertical="top" wrapText="1"/>
      <protection/>
    </xf>
    <xf numFmtId="0" fontId="2" fillId="0" borderId="10" xfId="58" applyFont="1" applyFill="1" applyBorder="1" applyAlignment="1">
      <alignment horizontal="lef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ption 5"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T1" sqref="T1"/>
    </sheetView>
  </sheetViews>
  <sheetFormatPr defaultColWidth="9.140625" defaultRowHeight="12.75"/>
  <cols>
    <col min="1" max="1" width="16.8515625" style="0" customWidth="1"/>
    <col min="2" max="2" width="12.28125" style="0" bestFit="1" customWidth="1"/>
    <col min="16" max="16" width="11.7109375" style="0" customWidth="1"/>
    <col min="19" max="19" width="2.7109375" style="0" customWidth="1"/>
    <col min="20" max="20" width="9.00390625" style="0" customWidth="1"/>
    <col min="28" max="28" width="12.140625" style="0" customWidth="1"/>
    <col min="29" max="29" width="12.28125" style="0" customWidth="1"/>
    <col min="30" max="30" width="12.421875" style="0" customWidth="1"/>
  </cols>
  <sheetData>
    <row r="1" ht="20.25">
      <c r="A1" s="1" t="s">
        <v>0</v>
      </c>
    </row>
    <row r="2" spans="1:31" ht="20.25">
      <c r="A2" s="1" t="s">
        <v>1</v>
      </c>
      <c r="B2" s="2"/>
      <c r="C2" s="2"/>
      <c r="D2" s="2"/>
      <c r="E2" s="2"/>
      <c r="F2" s="2"/>
      <c r="G2" s="2"/>
      <c r="H2" s="2"/>
      <c r="I2" s="2"/>
      <c r="J2" s="2"/>
      <c r="K2" s="2"/>
      <c r="L2" s="2"/>
      <c r="M2" s="2"/>
      <c r="N2" s="3"/>
      <c r="O2" s="3"/>
      <c r="P2" s="3"/>
      <c r="Q2" s="3"/>
      <c r="R2" s="4"/>
      <c r="S2" s="5">
        <f>B5+D5+F5+H5+J5+L5</f>
        <v>30</v>
      </c>
      <c r="T2" s="2"/>
      <c r="U2" s="2"/>
      <c r="V2" s="2"/>
      <c r="W2" s="2"/>
      <c r="X2" s="2"/>
      <c r="Y2" s="2"/>
      <c r="Z2" s="2"/>
      <c r="AA2" s="2"/>
      <c r="AB2" s="2"/>
      <c r="AC2" s="2"/>
      <c r="AD2" s="2"/>
      <c r="AE2" s="2"/>
    </row>
    <row r="3" spans="1:31" ht="18.75">
      <c r="A3" s="2"/>
      <c r="B3" s="83" t="s">
        <v>2</v>
      </c>
      <c r="C3" s="83"/>
      <c r="D3" s="83"/>
      <c r="E3" s="83"/>
      <c r="F3" s="83"/>
      <c r="G3" s="83"/>
      <c r="H3" s="83"/>
      <c r="I3" s="83"/>
      <c r="J3" s="83"/>
      <c r="K3" s="83"/>
      <c r="L3" s="83"/>
      <c r="M3" s="84"/>
      <c r="N3" s="85" t="s">
        <v>3</v>
      </c>
      <c r="O3" s="86"/>
      <c r="P3" s="87"/>
      <c r="Q3" s="6"/>
      <c r="R3" s="7"/>
      <c r="S3" s="7"/>
      <c r="T3" s="88" t="s">
        <v>4</v>
      </c>
      <c r="U3" s="83"/>
      <c r="V3" s="83"/>
      <c r="W3" s="83"/>
      <c r="X3" s="84"/>
      <c r="Y3" s="88" t="s">
        <v>5</v>
      </c>
      <c r="Z3" s="84"/>
      <c r="AA3" s="7"/>
      <c r="AB3" s="88" t="s">
        <v>6</v>
      </c>
      <c r="AC3" s="83"/>
      <c r="AD3" s="84"/>
      <c r="AE3" s="8"/>
    </row>
    <row r="4" spans="1:31" ht="76.5">
      <c r="A4" s="64" t="s">
        <v>39</v>
      </c>
      <c r="B4" s="89" t="s">
        <v>35</v>
      </c>
      <c r="C4" s="81"/>
      <c r="D4" s="89" t="s">
        <v>36</v>
      </c>
      <c r="E4" s="81"/>
      <c r="F4" s="89" t="s">
        <v>37</v>
      </c>
      <c r="G4" s="81"/>
      <c r="H4" s="89" t="s">
        <v>38</v>
      </c>
      <c r="I4" s="81"/>
      <c r="J4" s="80"/>
      <c r="K4" s="81"/>
      <c r="L4" s="80"/>
      <c r="M4" s="81"/>
      <c r="N4" s="12" t="s">
        <v>7</v>
      </c>
      <c r="O4" s="82" t="s">
        <v>8</v>
      </c>
      <c r="P4" s="13" t="s">
        <v>9</v>
      </c>
      <c r="Q4" s="13"/>
      <c r="R4" s="14" t="s">
        <v>10</v>
      </c>
      <c r="S4" s="14"/>
      <c r="T4" s="75" t="s">
        <v>11</v>
      </c>
      <c r="U4" s="75" t="s">
        <v>12</v>
      </c>
      <c r="V4" s="75" t="s">
        <v>13</v>
      </c>
      <c r="W4" s="75" t="s">
        <v>14</v>
      </c>
      <c r="X4" s="75" t="s">
        <v>15</v>
      </c>
      <c r="Y4" s="75" t="s">
        <v>16</v>
      </c>
      <c r="Z4" s="76" t="s">
        <v>17</v>
      </c>
      <c r="AA4" s="15"/>
      <c r="AB4" s="75" t="s">
        <v>18</v>
      </c>
      <c r="AC4" s="78" t="s">
        <v>19</v>
      </c>
      <c r="AD4" s="79" t="s">
        <v>20</v>
      </c>
      <c r="AE4" s="2"/>
    </row>
    <row r="5" spans="1:31" ht="13.5">
      <c r="A5" s="9" t="s">
        <v>21</v>
      </c>
      <c r="B5" s="16">
        <v>4</v>
      </c>
      <c r="C5" s="2"/>
      <c r="D5" s="16">
        <v>11</v>
      </c>
      <c r="E5" s="2"/>
      <c r="F5" s="16">
        <v>13</v>
      </c>
      <c r="G5" s="2"/>
      <c r="H5" s="16">
        <v>2</v>
      </c>
      <c r="I5" s="2"/>
      <c r="J5" s="16"/>
      <c r="K5" s="2"/>
      <c r="L5" s="16"/>
      <c r="M5" s="2"/>
      <c r="N5" s="17">
        <f>L5+J5+H5+F5+D5+B5</f>
        <v>30</v>
      </c>
      <c r="O5" s="78"/>
      <c r="P5" s="16">
        <v>70</v>
      </c>
      <c r="Q5" s="8"/>
      <c r="R5" s="18">
        <f>P5+N5</f>
        <v>100</v>
      </c>
      <c r="S5" s="19"/>
      <c r="T5" s="75"/>
      <c r="U5" s="75"/>
      <c r="V5" s="75"/>
      <c r="W5" s="75"/>
      <c r="X5" s="75"/>
      <c r="Y5" s="75"/>
      <c r="Z5" s="77"/>
      <c r="AA5" s="15"/>
      <c r="AB5" s="75"/>
      <c r="AC5" s="78"/>
      <c r="AD5" s="79"/>
      <c r="AE5" s="2"/>
    </row>
    <row r="6" spans="1:31" ht="12.75">
      <c r="A6" s="11" t="s">
        <v>22</v>
      </c>
      <c r="B6" s="10" t="s">
        <v>23</v>
      </c>
      <c r="C6" s="11" t="s">
        <v>24</v>
      </c>
      <c r="D6" s="10" t="s">
        <v>23</v>
      </c>
      <c r="E6" s="11" t="s">
        <v>24</v>
      </c>
      <c r="F6" s="10" t="s">
        <v>23</v>
      </c>
      <c r="G6" s="11" t="s">
        <v>24</v>
      </c>
      <c r="H6" s="10" t="s">
        <v>23</v>
      </c>
      <c r="I6" s="11" t="s">
        <v>24</v>
      </c>
      <c r="J6" s="10" t="s">
        <v>23</v>
      </c>
      <c r="K6" s="11" t="s">
        <v>24</v>
      </c>
      <c r="L6" s="20" t="s">
        <v>23</v>
      </c>
      <c r="M6" s="11" t="s">
        <v>24</v>
      </c>
      <c r="N6" s="21"/>
      <c r="O6" s="78"/>
      <c r="P6" s="22"/>
      <c r="Q6" s="23"/>
      <c r="R6" s="2"/>
      <c r="S6" s="2"/>
      <c r="T6" s="75"/>
      <c r="U6" s="75"/>
      <c r="V6" s="75"/>
      <c r="W6" s="75"/>
      <c r="X6" s="75"/>
      <c r="Y6" s="75"/>
      <c r="Z6" s="77"/>
      <c r="AA6" s="15"/>
      <c r="AB6" s="75"/>
      <c r="AC6" s="78"/>
      <c r="AD6" s="79"/>
      <c r="AE6" s="24" t="s">
        <v>25</v>
      </c>
    </row>
    <row r="7" spans="1:32" ht="12.75">
      <c r="A7" s="25" t="s">
        <v>32</v>
      </c>
      <c r="B7" s="74">
        <v>3.75</v>
      </c>
      <c r="C7" s="27">
        <f>B7*$B$5/5</f>
        <v>3</v>
      </c>
      <c r="D7" s="74">
        <v>4</v>
      </c>
      <c r="E7" s="27">
        <f>D7*$D$5/5</f>
        <v>8.8</v>
      </c>
      <c r="F7" s="74">
        <v>4</v>
      </c>
      <c r="G7" s="27">
        <f>F7*$F$5/5</f>
        <v>10.4</v>
      </c>
      <c r="H7" s="26">
        <v>4</v>
      </c>
      <c r="I7" s="27">
        <f>H7*$H$5/5</f>
        <v>1.6</v>
      </c>
      <c r="J7" s="26"/>
      <c r="K7" s="27">
        <f>J7*$J$5/100</f>
        <v>0</v>
      </c>
      <c r="L7" s="26"/>
      <c r="M7" s="27">
        <f>L7*$L$5/100</f>
        <v>0</v>
      </c>
      <c r="N7" s="28">
        <f>C7+E7+G7+I7+K7+M7</f>
        <v>23.800000000000004</v>
      </c>
      <c r="O7" s="29">
        <f>N7-(MIN($N$7:$N$10))</f>
        <v>3.4000000000000057</v>
      </c>
      <c r="P7" s="30">
        <f>$B$15*O7/$P$5</f>
        <v>2428571.428571433</v>
      </c>
      <c r="Q7" s="30"/>
      <c r="R7" s="4"/>
      <c r="S7" s="31"/>
      <c r="T7" s="32"/>
      <c r="U7" s="32"/>
      <c r="V7" s="32"/>
      <c r="W7" s="32"/>
      <c r="X7" s="33"/>
      <c r="Y7" s="34">
        <v>0</v>
      </c>
      <c r="Z7" s="35">
        <v>0</v>
      </c>
      <c r="AA7" s="36"/>
      <c r="AB7" s="36">
        <f>P7</f>
        <v>2428571.428571433</v>
      </c>
      <c r="AC7" s="37">
        <v>52000000</v>
      </c>
      <c r="AD7" s="38">
        <f>AC7-AB7</f>
        <v>49571428.57142857</v>
      </c>
      <c r="AE7" s="39">
        <f>RANK(AD7,AD7:AD9,1)</f>
        <v>1</v>
      </c>
      <c r="AF7" s="40"/>
    </row>
    <row r="8" spans="1:32" ht="12.75">
      <c r="A8" s="25" t="s">
        <v>33</v>
      </c>
      <c r="B8" s="74">
        <v>3</v>
      </c>
      <c r="C8" s="27">
        <f>B8*$B$5/5</f>
        <v>2.4</v>
      </c>
      <c r="D8" s="74">
        <v>3.5</v>
      </c>
      <c r="E8" s="27">
        <f>D8*$D$5/5</f>
        <v>7.7</v>
      </c>
      <c r="F8" s="74">
        <v>3.5</v>
      </c>
      <c r="G8" s="27">
        <f>F8*$F$5/5</f>
        <v>9.1</v>
      </c>
      <c r="H8" s="26">
        <v>3</v>
      </c>
      <c r="I8" s="27">
        <f>H8*$H$5/5</f>
        <v>1.2</v>
      </c>
      <c r="J8" s="26"/>
      <c r="K8" s="27">
        <f>J8*$J$5/100</f>
        <v>0</v>
      </c>
      <c r="L8" s="26"/>
      <c r="M8" s="27">
        <f>L8*$L$5/100</f>
        <v>0</v>
      </c>
      <c r="N8" s="28">
        <f>C8+E8+G8+I8+K8+M8</f>
        <v>20.4</v>
      </c>
      <c r="O8" s="29">
        <f>N8-(MIN($N$7:$N$10))</f>
        <v>0</v>
      </c>
      <c r="P8" s="30">
        <f>$B$15*O8/$P$5</f>
        <v>0</v>
      </c>
      <c r="Q8" s="30"/>
      <c r="R8" s="4"/>
      <c r="S8" s="31"/>
      <c r="T8" s="32"/>
      <c r="U8" s="32"/>
      <c r="V8" s="32"/>
      <c r="W8" s="32"/>
      <c r="X8" s="33"/>
      <c r="Y8" s="34">
        <v>0</v>
      </c>
      <c r="Z8" s="34">
        <v>0</v>
      </c>
      <c r="AA8" s="36"/>
      <c r="AB8" s="36">
        <f>P8</f>
        <v>0</v>
      </c>
      <c r="AC8" s="37">
        <v>51000000</v>
      </c>
      <c r="AD8" s="38">
        <f>AC8-AB8</f>
        <v>51000000</v>
      </c>
      <c r="AE8" s="39">
        <f>RANK(AD8,AD7:AD9,1)</f>
        <v>3</v>
      </c>
      <c r="AF8" s="40"/>
    </row>
    <row r="9" spans="1:31" ht="12.75">
      <c r="A9" s="25" t="s">
        <v>34</v>
      </c>
      <c r="B9" s="74">
        <v>4.25</v>
      </c>
      <c r="C9" s="27">
        <f>B9*$B$5/5</f>
        <v>3.4</v>
      </c>
      <c r="D9" s="74">
        <v>4.5</v>
      </c>
      <c r="E9" s="27">
        <f>D9*$D$5/5</f>
        <v>9.9</v>
      </c>
      <c r="F9" s="74">
        <v>4.5</v>
      </c>
      <c r="G9" s="27">
        <f>F9*$F$5/5</f>
        <v>11.7</v>
      </c>
      <c r="H9" s="26">
        <v>4</v>
      </c>
      <c r="I9" s="27">
        <f>H9*$H$5/5</f>
        <v>1.6</v>
      </c>
      <c r="J9" s="26"/>
      <c r="K9" s="27">
        <f>J9*$J$5/100</f>
        <v>0</v>
      </c>
      <c r="L9" s="26"/>
      <c r="M9" s="27">
        <f>L9*$L$5/100</f>
        <v>0</v>
      </c>
      <c r="N9" s="28">
        <f>C9+E9+G9+I9+K9+M9</f>
        <v>26.6</v>
      </c>
      <c r="O9" s="29">
        <f>N9-(MIN($N$7:$N$10))</f>
        <v>6.200000000000003</v>
      </c>
      <c r="P9" s="30">
        <f>$B$15*O9/$P$5</f>
        <v>4428571.42857143</v>
      </c>
      <c r="Q9" s="30"/>
      <c r="R9" s="4"/>
      <c r="S9" s="31"/>
      <c r="T9" s="32"/>
      <c r="U9" s="32"/>
      <c r="V9" s="32"/>
      <c r="W9" s="32"/>
      <c r="X9" s="33"/>
      <c r="Y9" s="34">
        <v>0</v>
      </c>
      <c r="Z9" s="34">
        <v>0</v>
      </c>
      <c r="AA9" s="36"/>
      <c r="AB9" s="36">
        <f>P9</f>
        <v>4428571.42857143</v>
      </c>
      <c r="AC9" s="37">
        <v>55000000</v>
      </c>
      <c r="AD9" s="38">
        <f>AC9-AB9</f>
        <v>50571428.57142857</v>
      </c>
      <c r="AE9" s="39">
        <f>RANK(AD9,AD7:AD9,1)</f>
        <v>2</v>
      </c>
    </row>
    <row r="10" spans="1:31" ht="12.75">
      <c r="A10" s="25"/>
      <c r="B10" s="26"/>
      <c r="C10" s="27"/>
      <c r="D10" s="26"/>
      <c r="E10" s="27"/>
      <c r="F10" s="26"/>
      <c r="G10" s="27"/>
      <c r="H10" s="26"/>
      <c r="I10" s="27"/>
      <c r="J10" s="26"/>
      <c r="K10" s="27"/>
      <c r="L10" s="26"/>
      <c r="M10" s="27"/>
      <c r="N10" s="28"/>
      <c r="O10" s="29"/>
      <c r="P10" s="30"/>
      <c r="Q10" s="30"/>
      <c r="R10" s="4"/>
      <c r="S10" s="31"/>
      <c r="T10" s="32"/>
      <c r="U10" s="32"/>
      <c r="V10" s="32"/>
      <c r="W10" s="32"/>
      <c r="X10" s="33"/>
      <c r="Y10" s="34"/>
      <c r="Z10" s="34"/>
      <c r="AA10" s="36"/>
      <c r="AB10" s="36"/>
      <c r="AC10" s="37"/>
      <c r="AD10" s="38"/>
      <c r="AE10" s="41" t="s">
        <v>26</v>
      </c>
    </row>
    <row r="11" spans="1:31" ht="12.75">
      <c r="A11" s="25"/>
      <c r="B11" s="26"/>
      <c r="C11" s="27"/>
      <c r="D11" s="26"/>
      <c r="E11" s="27"/>
      <c r="F11" s="26"/>
      <c r="G11" s="27"/>
      <c r="H11" s="26"/>
      <c r="I11" s="27"/>
      <c r="J11" s="26"/>
      <c r="K11" s="27"/>
      <c r="L11" s="26"/>
      <c r="M11" s="27">
        <v>0</v>
      </c>
      <c r="N11" s="28" t="s">
        <v>27</v>
      </c>
      <c r="O11" s="28" t="s">
        <v>27</v>
      </c>
      <c r="P11" s="30" t="s">
        <v>27</v>
      </c>
      <c r="Q11" s="30"/>
      <c r="R11" s="4"/>
      <c r="S11" s="31"/>
      <c r="T11" s="32"/>
      <c r="U11" s="32"/>
      <c r="V11" s="32"/>
      <c r="W11" s="32"/>
      <c r="X11" s="33"/>
      <c r="Y11" s="34" t="s">
        <v>27</v>
      </c>
      <c r="Z11" s="34" t="s">
        <v>27</v>
      </c>
      <c r="AA11" s="36"/>
      <c r="AB11" s="36" t="s">
        <v>27</v>
      </c>
      <c r="AC11" s="37"/>
      <c r="AD11" s="38" t="s">
        <v>27</v>
      </c>
      <c r="AE11" s="8" t="s">
        <v>26</v>
      </c>
    </row>
    <row r="12" spans="1:31" ht="12.7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1:31" ht="22.5">
      <c r="A13" s="42"/>
      <c r="B13" s="43" t="s">
        <v>26</v>
      </c>
      <c r="C13" s="43"/>
      <c r="D13" s="43" t="s">
        <v>26</v>
      </c>
      <c r="E13" s="43"/>
      <c r="F13" s="43" t="s">
        <v>26</v>
      </c>
      <c r="G13" s="43"/>
      <c r="H13" s="43" t="s">
        <v>26</v>
      </c>
      <c r="I13" s="43"/>
      <c r="J13" s="43" t="s">
        <v>26</v>
      </c>
      <c r="K13" s="43"/>
      <c r="L13" s="43" t="s">
        <v>26</v>
      </c>
      <c r="M13" s="2"/>
      <c r="N13" s="2"/>
      <c r="O13" s="2"/>
      <c r="P13" s="2"/>
      <c r="Q13" s="2"/>
      <c r="R13" s="2"/>
      <c r="S13" s="2"/>
      <c r="T13" s="2"/>
      <c r="U13" s="2"/>
      <c r="V13" s="2"/>
      <c r="W13" s="2"/>
      <c r="X13" s="2"/>
      <c r="Y13" s="2"/>
      <c r="Z13" s="2"/>
      <c r="AA13" s="2"/>
      <c r="AB13" s="2"/>
      <c r="AC13" s="2"/>
      <c r="AD13" s="2"/>
      <c r="AE13" s="2"/>
    </row>
    <row r="14" spans="1:31" ht="13.5">
      <c r="A14" s="9"/>
      <c r="B14" s="2"/>
      <c r="C14" s="2"/>
      <c r="D14" s="44"/>
      <c r="E14" s="2"/>
      <c r="F14" s="2"/>
      <c r="G14" s="2"/>
      <c r="H14" s="2"/>
      <c r="I14" s="2"/>
      <c r="J14" s="2"/>
      <c r="K14" s="2"/>
      <c r="L14" s="2"/>
      <c r="M14" s="45"/>
      <c r="N14" s="46"/>
      <c r="O14" s="47"/>
      <c r="P14" s="48"/>
      <c r="Q14" s="48"/>
      <c r="R14" s="2"/>
      <c r="S14" s="2"/>
      <c r="T14" s="2"/>
      <c r="U14" s="2"/>
      <c r="V14" s="2"/>
      <c r="W14" s="2"/>
      <c r="X14" s="2"/>
      <c r="Y14" s="2"/>
      <c r="Z14" s="2"/>
      <c r="AA14" s="2"/>
      <c r="AB14" s="2"/>
      <c r="AC14" s="4"/>
      <c r="AD14" s="49"/>
      <c r="AE14" s="4"/>
    </row>
    <row r="15" spans="1:31" ht="51">
      <c r="A15" s="50" t="s">
        <v>28</v>
      </c>
      <c r="B15" s="51">
        <v>50000000</v>
      </c>
      <c r="C15" s="52"/>
      <c r="D15" s="53"/>
      <c r="E15" s="54"/>
      <c r="F15" s="52"/>
      <c r="G15" s="52"/>
      <c r="H15" s="52"/>
      <c r="I15" s="52"/>
      <c r="J15" s="52"/>
      <c r="K15" s="52"/>
      <c r="L15" s="52"/>
      <c r="M15" s="55" t="s">
        <v>29</v>
      </c>
      <c r="N15" s="53">
        <f>MIN(N7:N10)</f>
        <v>20.4</v>
      </c>
      <c r="O15" s="56"/>
      <c r="P15" s="57"/>
      <c r="Q15" s="57"/>
      <c r="R15" s="73" t="s">
        <v>45</v>
      </c>
      <c r="S15" s="52"/>
      <c r="T15" s="52"/>
      <c r="U15" s="52"/>
      <c r="V15" s="52"/>
      <c r="W15" s="52"/>
      <c r="X15" s="55" t="s">
        <v>30</v>
      </c>
      <c r="Y15" s="53">
        <v>0</v>
      </c>
      <c r="Z15" s="52"/>
      <c r="AA15" s="55"/>
      <c r="AB15" s="53"/>
      <c r="AC15" s="58" t="s">
        <v>31</v>
      </c>
      <c r="AD15" s="59">
        <f>MIN(AD7:AD10)</f>
        <v>49571428.57142857</v>
      </c>
      <c r="AE15" s="52"/>
    </row>
    <row r="16" spans="1:31" ht="12.7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1:31" ht="12.75">
      <c r="A17" s="60"/>
      <c r="B17" s="61"/>
      <c r="C17" s="61"/>
      <c r="D17" s="61"/>
      <c r="E17" s="61"/>
      <c r="F17" s="61"/>
      <c r="G17" s="61"/>
      <c r="H17" s="61"/>
      <c r="I17" s="61"/>
      <c r="J17" s="61"/>
      <c r="K17" s="61"/>
      <c r="L17" s="61"/>
      <c r="M17" s="2"/>
      <c r="N17" s="2"/>
      <c r="O17" s="2"/>
      <c r="P17" s="2"/>
      <c r="Q17" s="2"/>
      <c r="R17" s="2"/>
      <c r="S17" s="2"/>
      <c r="T17" s="2"/>
      <c r="U17" s="2"/>
      <c r="V17" s="2"/>
      <c r="W17" s="2"/>
      <c r="X17" s="2"/>
      <c r="Y17" s="2"/>
      <c r="Z17" s="2"/>
      <c r="AA17" s="2"/>
      <c r="AB17" s="2"/>
      <c r="AC17" s="2"/>
      <c r="AD17" s="2"/>
      <c r="AE17" s="2"/>
    </row>
    <row r="19" ht="12.75">
      <c r="A19" s="62" t="s">
        <v>40</v>
      </c>
    </row>
    <row r="20" spans="2:11" ht="12.75">
      <c r="B20" s="66">
        <v>1</v>
      </c>
      <c r="C20" s="40" t="s">
        <v>46</v>
      </c>
      <c r="D20" s="40"/>
      <c r="E20" s="40"/>
      <c r="F20" s="40"/>
      <c r="G20" s="40"/>
      <c r="H20" s="40"/>
      <c r="I20" s="40"/>
      <c r="J20" s="40"/>
      <c r="K20" s="40"/>
    </row>
    <row r="21" spans="2:3" ht="12.75">
      <c r="B21">
        <v>2</v>
      </c>
      <c r="C21" t="s">
        <v>42</v>
      </c>
    </row>
    <row r="22" spans="1:3" ht="12.75">
      <c r="A22" s="40"/>
      <c r="B22">
        <v>3</v>
      </c>
      <c r="C22" t="s">
        <v>43</v>
      </c>
    </row>
    <row r="23" spans="1:3" ht="12.75">
      <c r="A23" s="40"/>
      <c r="B23">
        <v>4</v>
      </c>
      <c r="C23" t="s">
        <v>44</v>
      </c>
    </row>
    <row r="24" spans="1:3" ht="12.75">
      <c r="A24" s="40"/>
      <c r="B24">
        <v>5</v>
      </c>
      <c r="C24" t="s">
        <v>41</v>
      </c>
    </row>
    <row r="25" ht="12.75">
      <c r="A25" s="40"/>
    </row>
    <row r="26" spans="1:11" ht="12.75">
      <c r="A26" s="63"/>
      <c r="B26" s="40"/>
      <c r="C26" s="40"/>
      <c r="D26" s="40"/>
      <c r="E26" s="40"/>
      <c r="F26" s="40"/>
      <c r="G26" s="40"/>
      <c r="H26" s="40"/>
      <c r="I26" s="40"/>
      <c r="J26" s="40"/>
      <c r="K26" s="40"/>
    </row>
    <row r="27" spans="1:11" ht="12.75">
      <c r="A27" s="40"/>
      <c r="B27" s="63"/>
      <c r="C27" s="69"/>
      <c r="D27" s="70"/>
      <c r="E27" s="71"/>
      <c r="F27" s="70"/>
      <c r="G27" s="68"/>
      <c r="H27" s="63"/>
      <c r="I27" s="40"/>
      <c r="J27" s="40"/>
      <c r="K27" s="40"/>
    </row>
    <row r="28" spans="1:11" ht="12.75">
      <c r="A28" s="40"/>
      <c r="B28" s="63"/>
      <c r="C28" s="65"/>
      <c r="D28" s="63"/>
      <c r="E28" s="40"/>
      <c r="F28" s="63"/>
      <c r="G28" s="40"/>
      <c r="H28" s="63"/>
      <c r="I28" s="40"/>
      <c r="J28" s="40"/>
      <c r="K28" s="40"/>
    </row>
    <row r="29" spans="1:3" ht="12.75">
      <c r="A29" s="40"/>
      <c r="C29" s="65"/>
    </row>
    <row r="30" ht="12.75">
      <c r="C30" s="65"/>
    </row>
    <row r="31" ht="15.75">
      <c r="C31" s="67"/>
    </row>
    <row r="32" ht="15.75">
      <c r="C32" s="67"/>
    </row>
    <row r="33" ht="15.75">
      <c r="C33" s="67"/>
    </row>
    <row r="34" ht="15.75">
      <c r="C34" s="67"/>
    </row>
    <row r="35" ht="12.75">
      <c r="C35" s="72"/>
    </row>
    <row r="36" ht="15.75">
      <c r="C36" s="67"/>
    </row>
  </sheetData>
  <sheetProtection/>
  <mergeCells count="22">
    <mergeCell ref="B3:M3"/>
    <mergeCell ref="N3:P3"/>
    <mergeCell ref="T3:X3"/>
    <mergeCell ref="Y3:Z3"/>
    <mergeCell ref="AB3:AD3"/>
    <mergeCell ref="B4:C4"/>
    <mergeCell ref="D4:E4"/>
    <mergeCell ref="F4:G4"/>
    <mergeCell ref="H4:I4"/>
    <mergeCell ref="J4:K4"/>
    <mergeCell ref="L4:M4"/>
    <mergeCell ref="O4:O6"/>
    <mergeCell ref="T4:T6"/>
    <mergeCell ref="U4:U6"/>
    <mergeCell ref="V4:V6"/>
    <mergeCell ref="W4:W6"/>
    <mergeCell ref="X4:X6"/>
    <mergeCell ref="Y4:Y6"/>
    <mergeCell ref="Z4:Z6"/>
    <mergeCell ref="AB4:AB6"/>
    <mergeCell ref="AC4:AC6"/>
    <mergeCell ref="AD4:AD6"/>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F29"/>
  <sheetViews>
    <sheetView zoomScalePageLayoutView="0" workbookViewId="0" topLeftCell="A1">
      <selection activeCell="O9" sqref="O9"/>
    </sheetView>
  </sheetViews>
  <sheetFormatPr defaultColWidth="9.140625" defaultRowHeight="12.75"/>
  <cols>
    <col min="2" max="2" width="15.28125" style="0" customWidth="1"/>
    <col min="29" max="29" width="14.28125" style="0" customWidth="1"/>
    <col min="30" max="30" width="15.57421875" style="0" customWidth="1"/>
  </cols>
  <sheetData>
    <row r="1" ht="20.25">
      <c r="A1" s="1" t="s">
        <v>0</v>
      </c>
    </row>
    <row r="2" spans="1:31" ht="20.25">
      <c r="A2" s="1" t="s">
        <v>1</v>
      </c>
      <c r="B2" s="2"/>
      <c r="C2" s="2"/>
      <c r="D2" s="2"/>
      <c r="E2" s="2"/>
      <c r="F2" s="2"/>
      <c r="G2" s="2"/>
      <c r="H2" s="2"/>
      <c r="I2" s="2"/>
      <c r="J2" s="2"/>
      <c r="K2" s="2"/>
      <c r="L2" s="2"/>
      <c r="M2" s="2"/>
      <c r="N2" s="3"/>
      <c r="O2" s="3"/>
      <c r="P2" s="3"/>
      <c r="Q2" s="3"/>
      <c r="R2" s="4"/>
      <c r="S2" s="5">
        <f>B5+D5+F5+H5+J5+L5</f>
        <v>0</v>
      </c>
      <c r="T2" s="2"/>
      <c r="U2" s="2"/>
      <c r="V2" s="2"/>
      <c r="W2" s="2"/>
      <c r="X2" s="2"/>
      <c r="Y2" s="2"/>
      <c r="Z2" s="2"/>
      <c r="AA2" s="2"/>
      <c r="AB2" s="2"/>
      <c r="AC2" s="2"/>
      <c r="AD2" s="2"/>
      <c r="AE2" s="2"/>
    </row>
    <row r="3" spans="1:31" ht="18.75" customHeight="1">
      <c r="A3" s="2"/>
      <c r="B3" s="83" t="s">
        <v>2</v>
      </c>
      <c r="C3" s="83"/>
      <c r="D3" s="83"/>
      <c r="E3" s="83"/>
      <c r="F3" s="83"/>
      <c r="G3" s="83"/>
      <c r="H3" s="83"/>
      <c r="I3" s="83"/>
      <c r="J3" s="83"/>
      <c r="K3" s="83"/>
      <c r="L3" s="83"/>
      <c r="M3" s="84"/>
      <c r="N3" s="85" t="s">
        <v>3</v>
      </c>
      <c r="O3" s="86"/>
      <c r="P3" s="87"/>
      <c r="Q3" s="6"/>
      <c r="R3" s="7"/>
      <c r="S3" s="7"/>
      <c r="T3" s="88" t="s">
        <v>4</v>
      </c>
      <c r="U3" s="83"/>
      <c r="V3" s="83"/>
      <c r="W3" s="83"/>
      <c r="X3" s="84"/>
      <c r="Y3" s="88" t="s">
        <v>5</v>
      </c>
      <c r="Z3" s="84"/>
      <c r="AA3" s="7"/>
      <c r="AB3" s="88" t="s">
        <v>6</v>
      </c>
      <c r="AC3" s="83"/>
      <c r="AD3" s="84"/>
      <c r="AE3" s="8"/>
    </row>
    <row r="4" spans="1:31" ht="76.5" customHeight="1">
      <c r="A4" s="64" t="s">
        <v>39</v>
      </c>
      <c r="B4" s="89"/>
      <c r="C4" s="81"/>
      <c r="D4" s="89"/>
      <c r="E4" s="81"/>
      <c r="F4" s="89"/>
      <c r="G4" s="81"/>
      <c r="H4" s="89"/>
      <c r="I4" s="81"/>
      <c r="J4" s="80"/>
      <c r="K4" s="81"/>
      <c r="L4" s="80"/>
      <c r="M4" s="81"/>
      <c r="N4" s="12" t="s">
        <v>7</v>
      </c>
      <c r="O4" s="82" t="s">
        <v>8</v>
      </c>
      <c r="P4" s="13" t="s">
        <v>9</v>
      </c>
      <c r="Q4" s="13"/>
      <c r="R4" s="14" t="s">
        <v>10</v>
      </c>
      <c r="S4" s="14"/>
      <c r="T4" s="75" t="s">
        <v>11</v>
      </c>
      <c r="U4" s="75" t="s">
        <v>12</v>
      </c>
      <c r="V4" s="75" t="s">
        <v>13</v>
      </c>
      <c r="W4" s="75" t="s">
        <v>14</v>
      </c>
      <c r="X4" s="75" t="s">
        <v>15</v>
      </c>
      <c r="Y4" s="75" t="s">
        <v>16</v>
      </c>
      <c r="Z4" s="76" t="s">
        <v>17</v>
      </c>
      <c r="AA4" s="15"/>
      <c r="AB4" s="75" t="s">
        <v>18</v>
      </c>
      <c r="AC4" s="78" t="s">
        <v>19</v>
      </c>
      <c r="AD4" s="79" t="s">
        <v>20</v>
      </c>
      <c r="AE4" s="2"/>
    </row>
    <row r="5" spans="1:31" ht="13.5">
      <c r="A5" s="9" t="s">
        <v>21</v>
      </c>
      <c r="B5" s="16"/>
      <c r="C5" s="2"/>
      <c r="D5" s="16"/>
      <c r="E5" s="2"/>
      <c r="F5" s="16"/>
      <c r="G5" s="2"/>
      <c r="H5" s="16"/>
      <c r="I5" s="2"/>
      <c r="J5" s="16"/>
      <c r="K5" s="2"/>
      <c r="L5" s="16"/>
      <c r="M5" s="2"/>
      <c r="N5" s="17">
        <f>L5+J5+H5+F5+D5+B5</f>
        <v>0</v>
      </c>
      <c r="O5" s="78"/>
      <c r="P5" s="16">
        <f>100-N5</f>
        <v>100</v>
      </c>
      <c r="Q5" s="8"/>
      <c r="R5" s="18">
        <f>P5+N5</f>
        <v>100</v>
      </c>
      <c r="S5" s="19"/>
      <c r="T5" s="75"/>
      <c r="U5" s="75"/>
      <c r="V5" s="75"/>
      <c r="W5" s="75"/>
      <c r="X5" s="75"/>
      <c r="Y5" s="75"/>
      <c r="Z5" s="77"/>
      <c r="AA5" s="15"/>
      <c r="AB5" s="75"/>
      <c r="AC5" s="78"/>
      <c r="AD5" s="79"/>
      <c r="AE5" s="2"/>
    </row>
    <row r="6" spans="1:31" ht="12.75">
      <c r="A6" s="11" t="s">
        <v>22</v>
      </c>
      <c r="B6" s="10" t="s">
        <v>23</v>
      </c>
      <c r="C6" s="11" t="s">
        <v>24</v>
      </c>
      <c r="D6" s="10" t="s">
        <v>23</v>
      </c>
      <c r="E6" s="11" t="s">
        <v>24</v>
      </c>
      <c r="F6" s="10" t="s">
        <v>23</v>
      </c>
      <c r="G6" s="11" t="s">
        <v>24</v>
      </c>
      <c r="H6" s="10" t="s">
        <v>23</v>
      </c>
      <c r="I6" s="11" t="s">
        <v>24</v>
      </c>
      <c r="J6" s="10" t="s">
        <v>23</v>
      </c>
      <c r="K6" s="11" t="s">
        <v>24</v>
      </c>
      <c r="L6" s="20" t="s">
        <v>23</v>
      </c>
      <c r="M6" s="11" t="s">
        <v>24</v>
      </c>
      <c r="N6" s="21"/>
      <c r="O6" s="78"/>
      <c r="P6" s="22"/>
      <c r="Q6" s="23"/>
      <c r="R6" s="2"/>
      <c r="S6" s="2"/>
      <c r="T6" s="75"/>
      <c r="U6" s="75"/>
      <c r="V6" s="75"/>
      <c r="W6" s="75"/>
      <c r="X6" s="75"/>
      <c r="Y6" s="75"/>
      <c r="Z6" s="77"/>
      <c r="AA6" s="15"/>
      <c r="AB6" s="75"/>
      <c r="AC6" s="78"/>
      <c r="AD6" s="79"/>
      <c r="AE6" s="24" t="s">
        <v>25</v>
      </c>
    </row>
    <row r="7" spans="1:32" ht="12.75">
      <c r="A7" s="25" t="s">
        <v>32</v>
      </c>
      <c r="B7" s="26"/>
      <c r="C7" s="27">
        <f>B7*$B$5/5</f>
        <v>0</v>
      </c>
      <c r="D7" s="26"/>
      <c r="E7" s="27">
        <f>D7*$D$5/5</f>
        <v>0</v>
      </c>
      <c r="F7" s="26"/>
      <c r="G7" s="27">
        <f>F7*$F$5/5</f>
        <v>0</v>
      </c>
      <c r="H7" s="26"/>
      <c r="I7" s="27">
        <f>H7*$H$5/5</f>
        <v>0</v>
      </c>
      <c r="J7" s="26"/>
      <c r="K7" s="27">
        <f>J7*$J$5/5</f>
        <v>0</v>
      </c>
      <c r="L7" s="26"/>
      <c r="M7" s="27">
        <f>L7*$L$5/5</f>
        <v>0</v>
      </c>
      <c r="N7" s="28">
        <f>C7+E7+G7+I7+K7+M7</f>
        <v>0</v>
      </c>
      <c r="O7" s="29">
        <f>N7-(MIN($N$7:$N$10))</f>
        <v>0</v>
      </c>
      <c r="P7" s="30">
        <f>$B$15*O7/$P$5</f>
        <v>0</v>
      </c>
      <c r="Q7" s="30"/>
      <c r="R7" s="4"/>
      <c r="S7" s="31"/>
      <c r="T7" s="32"/>
      <c r="U7" s="32"/>
      <c r="V7" s="32"/>
      <c r="W7" s="32"/>
      <c r="X7" s="33"/>
      <c r="Y7" s="34">
        <v>0</v>
      </c>
      <c r="Z7" s="35">
        <v>0</v>
      </c>
      <c r="AA7" s="36"/>
      <c r="AB7" s="36">
        <f>P7</f>
        <v>0</v>
      </c>
      <c r="AC7" s="37"/>
      <c r="AD7" s="38">
        <f>AC7-AB7</f>
        <v>0</v>
      </c>
      <c r="AE7" s="39">
        <f>RANK(AD7,AD7:AD9,1)</f>
        <v>1</v>
      </c>
      <c r="AF7" s="40"/>
    </row>
    <row r="8" spans="1:32" ht="12.75">
      <c r="A8" s="25" t="s">
        <v>33</v>
      </c>
      <c r="B8" s="26"/>
      <c r="C8" s="27">
        <f>B8*$B$5/5</f>
        <v>0</v>
      </c>
      <c r="D8" s="26"/>
      <c r="E8" s="27">
        <f>D8*$D$5/5</f>
        <v>0</v>
      </c>
      <c r="F8" s="26"/>
      <c r="G8" s="27">
        <f>F8*$F$5/5</f>
        <v>0</v>
      </c>
      <c r="H8" s="26"/>
      <c r="I8" s="27">
        <f>H8*$H$5/5</f>
        <v>0</v>
      </c>
      <c r="J8" s="26"/>
      <c r="K8" s="27">
        <f>J8*$J$5/5</f>
        <v>0</v>
      </c>
      <c r="L8" s="26"/>
      <c r="M8" s="27">
        <f>L8*$L$5/5</f>
        <v>0</v>
      </c>
      <c r="N8" s="28">
        <f>C8+E8+G8+I8+K8+M8</f>
        <v>0</v>
      </c>
      <c r="O8" s="29">
        <f>N8-(MIN($N$7:$N$10))</f>
        <v>0</v>
      </c>
      <c r="P8" s="30">
        <f>$B$15*O8/$P$5</f>
        <v>0</v>
      </c>
      <c r="Q8" s="30"/>
      <c r="R8" s="4"/>
      <c r="S8" s="31"/>
      <c r="T8" s="32"/>
      <c r="U8" s="32"/>
      <c r="V8" s="32"/>
      <c r="W8" s="32"/>
      <c r="X8" s="33"/>
      <c r="Y8" s="34">
        <v>0</v>
      </c>
      <c r="Z8" s="34">
        <v>0</v>
      </c>
      <c r="AA8" s="36"/>
      <c r="AB8" s="36">
        <f>P8</f>
        <v>0</v>
      </c>
      <c r="AC8" s="37"/>
      <c r="AD8" s="38">
        <f>AC8-AB8</f>
        <v>0</v>
      </c>
      <c r="AE8" s="39">
        <f>RANK(AD8,AD7:AD9,1)</f>
        <v>1</v>
      </c>
      <c r="AF8" s="40"/>
    </row>
    <row r="9" spans="1:31" ht="12.75">
      <c r="A9" s="25" t="s">
        <v>34</v>
      </c>
      <c r="B9" s="26"/>
      <c r="C9" s="27">
        <f>B9*$B$5/5</f>
        <v>0</v>
      </c>
      <c r="D9" s="26"/>
      <c r="E9" s="27">
        <f>D9*$D$5/5</f>
        <v>0</v>
      </c>
      <c r="F9" s="26"/>
      <c r="G9" s="27">
        <f>F9*$F$5/5</f>
        <v>0</v>
      </c>
      <c r="H9" s="26"/>
      <c r="I9" s="27">
        <f>H9*$H$5/5</f>
        <v>0</v>
      </c>
      <c r="J9" s="26"/>
      <c r="K9" s="27">
        <f>J9*$J$5/5</f>
        <v>0</v>
      </c>
      <c r="L9" s="26"/>
      <c r="M9" s="27">
        <f>L9*$L$5/5</f>
        <v>0</v>
      </c>
      <c r="N9" s="28">
        <f>C9+E9+G9+I9+K9+M9</f>
        <v>0</v>
      </c>
      <c r="O9" s="29">
        <f>N9-(MIN($N$7:$N$10))</f>
        <v>0</v>
      </c>
      <c r="P9" s="30">
        <f>$B$15*O9/$P$5</f>
        <v>0</v>
      </c>
      <c r="Q9" s="30"/>
      <c r="R9" s="4"/>
      <c r="S9" s="31"/>
      <c r="T9" s="32"/>
      <c r="U9" s="32"/>
      <c r="V9" s="32"/>
      <c r="W9" s="32"/>
      <c r="X9" s="33"/>
      <c r="Y9" s="34">
        <v>0</v>
      </c>
      <c r="Z9" s="34">
        <v>0</v>
      </c>
      <c r="AA9" s="36"/>
      <c r="AB9" s="36">
        <f>P9</f>
        <v>0</v>
      </c>
      <c r="AC9" s="37"/>
      <c r="AD9" s="38">
        <f>AC9-AB9</f>
        <v>0</v>
      </c>
      <c r="AE9" s="39">
        <f>RANK(AD9,AD7:AD9,1)</f>
        <v>1</v>
      </c>
    </row>
    <row r="10" spans="1:31" ht="12.75">
      <c r="A10" s="25"/>
      <c r="B10" s="26"/>
      <c r="C10" s="27"/>
      <c r="D10" s="26"/>
      <c r="E10" s="27"/>
      <c r="F10" s="26"/>
      <c r="G10" s="27"/>
      <c r="H10" s="26"/>
      <c r="I10" s="27"/>
      <c r="J10" s="26"/>
      <c r="K10" s="27"/>
      <c r="L10" s="26"/>
      <c r="M10" s="27"/>
      <c r="N10" s="28"/>
      <c r="O10" s="29"/>
      <c r="P10" s="30"/>
      <c r="Q10" s="30"/>
      <c r="R10" s="4"/>
      <c r="S10" s="31"/>
      <c r="T10" s="32"/>
      <c r="U10" s="32"/>
      <c r="V10" s="32"/>
      <c r="W10" s="32"/>
      <c r="X10" s="33"/>
      <c r="Y10" s="34"/>
      <c r="Z10" s="34"/>
      <c r="AA10" s="36"/>
      <c r="AB10" s="36"/>
      <c r="AC10" s="37"/>
      <c r="AD10" s="38"/>
      <c r="AE10" s="41" t="s">
        <v>26</v>
      </c>
    </row>
    <row r="11" spans="1:31" ht="12.75">
      <c r="A11" s="25"/>
      <c r="B11" s="26"/>
      <c r="C11" s="27"/>
      <c r="D11" s="26"/>
      <c r="E11" s="27"/>
      <c r="F11" s="26"/>
      <c r="G11" s="27"/>
      <c r="H11" s="26"/>
      <c r="I11" s="27"/>
      <c r="J11" s="26"/>
      <c r="K11" s="27"/>
      <c r="L11" s="26"/>
      <c r="M11" s="27">
        <v>0</v>
      </c>
      <c r="N11" s="28" t="s">
        <v>27</v>
      </c>
      <c r="O11" s="28" t="s">
        <v>27</v>
      </c>
      <c r="P11" s="30" t="s">
        <v>27</v>
      </c>
      <c r="Q11" s="30"/>
      <c r="R11" s="4"/>
      <c r="S11" s="31"/>
      <c r="T11" s="32"/>
      <c r="U11" s="32"/>
      <c r="V11" s="32"/>
      <c r="W11" s="32"/>
      <c r="X11" s="33"/>
      <c r="Y11" s="34" t="s">
        <v>27</v>
      </c>
      <c r="Z11" s="34" t="s">
        <v>27</v>
      </c>
      <c r="AA11" s="36"/>
      <c r="AB11" s="36" t="s">
        <v>27</v>
      </c>
      <c r="AC11" s="37"/>
      <c r="AD11" s="38" t="s">
        <v>27</v>
      </c>
      <c r="AE11" s="8" t="s">
        <v>26</v>
      </c>
    </row>
    <row r="12" spans="1:31" ht="12.7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1:31" ht="22.5">
      <c r="A13" s="42"/>
      <c r="B13" s="43" t="s">
        <v>26</v>
      </c>
      <c r="C13" s="43"/>
      <c r="D13" s="43" t="s">
        <v>26</v>
      </c>
      <c r="E13" s="43"/>
      <c r="F13" s="43" t="s">
        <v>26</v>
      </c>
      <c r="G13" s="43"/>
      <c r="H13" s="43" t="s">
        <v>26</v>
      </c>
      <c r="I13" s="43"/>
      <c r="J13" s="43" t="s">
        <v>26</v>
      </c>
      <c r="K13" s="43"/>
      <c r="L13" s="43" t="s">
        <v>26</v>
      </c>
      <c r="M13" s="2"/>
      <c r="N13" s="2"/>
      <c r="O13" s="2"/>
      <c r="P13" s="2"/>
      <c r="Q13" s="2"/>
      <c r="R13" s="2"/>
      <c r="S13" s="2"/>
      <c r="T13" s="2"/>
      <c r="U13" s="2"/>
      <c r="V13" s="2"/>
      <c r="W13" s="2"/>
      <c r="X13" s="2"/>
      <c r="Y13" s="2"/>
      <c r="Z13" s="2"/>
      <c r="AA13" s="2"/>
      <c r="AB13" s="2"/>
      <c r="AC13" s="2"/>
      <c r="AD13" s="2"/>
      <c r="AE13" s="2"/>
    </row>
    <row r="14" spans="1:31" ht="13.5">
      <c r="A14" s="9"/>
      <c r="B14" s="2"/>
      <c r="C14" s="2"/>
      <c r="D14" s="44"/>
      <c r="E14" s="2"/>
      <c r="F14" s="2"/>
      <c r="G14" s="2"/>
      <c r="H14" s="2"/>
      <c r="I14" s="2"/>
      <c r="J14" s="2"/>
      <c r="K14" s="2"/>
      <c r="L14" s="2"/>
      <c r="M14" s="45"/>
      <c r="N14" s="46"/>
      <c r="O14" s="47"/>
      <c r="P14" s="48"/>
      <c r="Q14" s="48"/>
      <c r="R14" s="2"/>
      <c r="S14" s="2"/>
      <c r="T14" s="2"/>
      <c r="U14" s="2"/>
      <c r="V14" s="2"/>
      <c r="W14" s="2"/>
      <c r="X14" s="2"/>
      <c r="Y14" s="2"/>
      <c r="Z14" s="2"/>
      <c r="AA14" s="2"/>
      <c r="AB14" s="2"/>
      <c r="AC14" s="4"/>
      <c r="AD14" s="49"/>
      <c r="AE14" s="4"/>
    </row>
    <row r="15" spans="1:31" ht="114.75">
      <c r="A15" s="50" t="s">
        <v>28</v>
      </c>
      <c r="B15" s="51"/>
      <c r="C15" s="52"/>
      <c r="D15" s="53"/>
      <c r="E15" s="54"/>
      <c r="F15" s="52"/>
      <c r="G15" s="52"/>
      <c r="H15" s="52"/>
      <c r="I15" s="52"/>
      <c r="J15" s="52"/>
      <c r="K15" s="52"/>
      <c r="L15" s="52"/>
      <c r="M15" s="55" t="s">
        <v>29</v>
      </c>
      <c r="N15" s="53">
        <f>MIN(N7:N10)</f>
        <v>0</v>
      </c>
      <c r="O15" s="56"/>
      <c r="P15" s="57"/>
      <c r="Q15" s="57"/>
      <c r="R15" s="73" t="s">
        <v>45</v>
      </c>
      <c r="S15" s="52"/>
      <c r="T15" s="52"/>
      <c r="U15" s="52"/>
      <c r="V15" s="52"/>
      <c r="W15" s="52"/>
      <c r="X15" s="55" t="s">
        <v>30</v>
      </c>
      <c r="Y15" s="53">
        <v>0</v>
      </c>
      <c r="Z15" s="52"/>
      <c r="AA15" s="55"/>
      <c r="AB15" s="53"/>
      <c r="AC15" s="58" t="s">
        <v>31</v>
      </c>
      <c r="AD15" s="59">
        <f>MIN(AD7:AD10)</f>
        <v>0</v>
      </c>
      <c r="AE15" s="52"/>
    </row>
    <row r="16" spans="1:31" ht="12.7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1:31" ht="12.75">
      <c r="A17" s="60"/>
      <c r="B17" s="61"/>
      <c r="C17" s="61"/>
      <c r="D17" s="61"/>
      <c r="E17" s="61"/>
      <c r="F17" s="61"/>
      <c r="G17" s="61"/>
      <c r="H17" s="61"/>
      <c r="I17" s="61"/>
      <c r="J17" s="61"/>
      <c r="K17" s="61"/>
      <c r="L17" s="61"/>
      <c r="M17" s="2"/>
      <c r="N17" s="2"/>
      <c r="O17" s="2"/>
      <c r="P17" s="2"/>
      <c r="Q17" s="2"/>
      <c r="R17" s="2"/>
      <c r="S17" s="2"/>
      <c r="T17" s="2"/>
      <c r="U17" s="2"/>
      <c r="V17" s="2"/>
      <c r="W17" s="2"/>
      <c r="X17" s="2"/>
      <c r="Y17" s="2"/>
      <c r="Z17" s="2"/>
      <c r="AA17" s="2"/>
      <c r="AB17" s="2"/>
      <c r="AC17" s="2"/>
      <c r="AD17" s="2"/>
      <c r="AE17" s="2"/>
    </row>
    <row r="22" spans="1:11" ht="12.75">
      <c r="A22" s="40"/>
      <c r="B22" s="40"/>
      <c r="C22" s="40"/>
      <c r="D22" s="40"/>
      <c r="E22" s="40"/>
      <c r="F22" s="40"/>
      <c r="G22" s="40"/>
      <c r="H22" s="40"/>
      <c r="I22" s="40"/>
      <c r="J22" s="40"/>
      <c r="K22" s="40"/>
    </row>
    <row r="23" spans="1:11" ht="12.75">
      <c r="A23" s="40"/>
      <c r="B23" s="40"/>
      <c r="C23" s="40"/>
      <c r="D23" s="40"/>
      <c r="E23" s="40"/>
      <c r="F23" s="40"/>
      <c r="G23" s="40"/>
      <c r="H23" s="40"/>
      <c r="I23" s="40"/>
      <c r="J23" s="40"/>
      <c r="K23" s="40"/>
    </row>
    <row r="24" spans="1:11" ht="12.75">
      <c r="A24" s="40"/>
      <c r="B24" s="40"/>
      <c r="C24" s="40"/>
      <c r="D24" s="40"/>
      <c r="E24" s="40"/>
      <c r="F24" s="40"/>
      <c r="G24" s="40"/>
      <c r="H24" s="40"/>
      <c r="I24" s="40"/>
      <c r="J24" s="40"/>
      <c r="K24" s="40"/>
    </row>
    <row r="25" spans="1:11" ht="12.75">
      <c r="A25" s="40"/>
      <c r="B25" s="40"/>
      <c r="C25" s="40"/>
      <c r="D25" s="40"/>
      <c r="E25" s="40"/>
      <c r="F25" s="40"/>
      <c r="G25" s="40"/>
      <c r="H25" s="40"/>
      <c r="I25" s="40"/>
      <c r="J25" s="40"/>
      <c r="K25" s="40"/>
    </row>
    <row r="26" spans="1:11" ht="12.75">
      <c r="A26" s="63"/>
      <c r="B26" s="40"/>
      <c r="C26" s="40"/>
      <c r="D26" s="40"/>
      <c r="E26" s="40"/>
      <c r="F26" s="40"/>
      <c r="G26" s="40"/>
      <c r="H26" s="40"/>
      <c r="I26" s="40"/>
      <c r="J26" s="40"/>
      <c r="K26" s="40"/>
    </row>
    <row r="27" spans="1:11" ht="12.75">
      <c r="A27" s="40"/>
      <c r="B27" s="63"/>
      <c r="C27" s="40"/>
      <c r="D27" s="63"/>
      <c r="E27" s="40"/>
      <c r="F27" s="63"/>
      <c r="G27" s="40"/>
      <c r="H27" s="63"/>
      <c r="I27" s="40"/>
      <c r="J27" s="40"/>
      <c r="K27" s="40"/>
    </row>
    <row r="28" spans="1:11" ht="12.75">
      <c r="A28" s="40"/>
      <c r="B28" s="63"/>
      <c r="C28" s="40"/>
      <c r="D28" s="63"/>
      <c r="E28" s="40"/>
      <c r="F28" s="63"/>
      <c r="G28" s="40"/>
      <c r="H28" s="63"/>
      <c r="I28" s="40"/>
      <c r="J28" s="40"/>
      <c r="K28" s="40"/>
    </row>
    <row r="29" spans="1:11" ht="12.75">
      <c r="A29" s="40"/>
      <c r="B29" s="40"/>
      <c r="C29" s="40"/>
      <c r="D29" s="40"/>
      <c r="E29" s="40"/>
      <c r="F29" s="40"/>
      <c r="G29" s="40"/>
      <c r="H29" s="40"/>
      <c r="I29" s="40"/>
      <c r="J29" s="40"/>
      <c r="K29" s="40"/>
    </row>
  </sheetData>
  <sheetProtection/>
  <mergeCells count="22">
    <mergeCell ref="B3:M3"/>
    <mergeCell ref="N3:P3"/>
    <mergeCell ref="T3:X3"/>
    <mergeCell ref="Y3:Z3"/>
    <mergeCell ref="AB3:AD3"/>
    <mergeCell ref="B4:C4"/>
    <mergeCell ref="D4:E4"/>
    <mergeCell ref="F4:G4"/>
    <mergeCell ref="H4:I4"/>
    <mergeCell ref="J4:K4"/>
    <mergeCell ref="L4:M4"/>
    <mergeCell ref="O4:O6"/>
    <mergeCell ref="T4:T6"/>
    <mergeCell ref="U4:U6"/>
    <mergeCell ref="V4:V6"/>
    <mergeCell ref="W4:W6"/>
    <mergeCell ref="X4:X6"/>
    <mergeCell ref="Y4:Y6"/>
    <mergeCell ref="Z4:Z6"/>
    <mergeCell ref="AB4:AB6"/>
    <mergeCell ref="AC4:AC6"/>
    <mergeCell ref="AD4:AD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Public Works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david.treby</dc:creator>
  <cp:keywords/>
  <dc:description/>
  <cp:lastModifiedBy>Leverne Carpenter</cp:lastModifiedBy>
  <dcterms:created xsi:type="dcterms:W3CDTF">2007-10-18T04:20:05Z</dcterms:created>
  <dcterms:modified xsi:type="dcterms:W3CDTF">2023-03-15T01:14:46Z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Contact">
    <vt:lpwstr/>
  </property>
  <property fmtid="{D5CDD505-2E9C-101B-9397-08002B2CF9AE}" pid="3" name="_Coverage">
    <vt:lpwstr/>
  </property>
  <property fmtid="{D5CDD505-2E9C-101B-9397-08002B2CF9AE}" pid="4" name="_Format">
    <vt:lpwstr/>
  </property>
  <property fmtid="{D5CDD505-2E9C-101B-9397-08002B2CF9AE}" pid="5" name="_Publisher">
    <vt:lpwstr/>
  </property>
  <property fmtid="{D5CDD505-2E9C-101B-9397-08002B2CF9AE}" pid="6" name="Rights">
    <vt:lpwstr/>
  </property>
  <property fmtid="{D5CDD505-2E9C-101B-9397-08002B2CF9AE}" pid="7" name="display_urn:schemas-microsoft-com:office:office#Editor">
    <vt:lpwstr>ANDERSON Brett</vt:lpwstr>
  </property>
  <property fmtid="{D5CDD505-2E9C-101B-9397-08002B2CF9AE}" pid="8" name="Order">
    <vt:lpwstr>4800.00000000000</vt:lpwstr>
  </property>
  <property fmtid="{D5CDD505-2E9C-101B-9397-08002B2CF9AE}" pid="9" name="_Contributor">
    <vt:lpwstr/>
  </property>
  <property fmtid="{D5CDD505-2E9C-101B-9397-08002B2CF9AE}" pid="10" name="_Relation">
    <vt:lpwstr/>
  </property>
  <property fmtid="{D5CDD505-2E9C-101B-9397-08002B2CF9AE}" pid="11" name="TemplateUrl">
    <vt:lpwstr/>
  </property>
  <property fmtid="{D5CDD505-2E9C-101B-9397-08002B2CF9AE}" pid="12" name="Availability">
    <vt:lpwstr/>
  </property>
  <property fmtid="{D5CDD505-2E9C-101B-9397-08002B2CF9AE}" pid="13" name="Security">
    <vt:lpwstr/>
  </property>
  <property fmtid="{D5CDD505-2E9C-101B-9397-08002B2CF9AE}" pid="14" name="Copyright Status">
    <vt:lpwstr/>
  </property>
  <property fmtid="{D5CDD505-2E9C-101B-9397-08002B2CF9AE}" pid="15" name="Language">
    <vt:lpwstr/>
  </property>
  <property fmtid="{D5CDD505-2E9C-101B-9397-08002B2CF9AE}" pid="16" name="_SourceUrl">
    <vt:lpwstr/>
  </property>
  <property fmtid="{D5CDD505-2E9C-101B-9397-08002B2CF9AE}" pid="17" name="_SharedFileIndex">
    <vt:lpwstr/>
  </property>
  <property fmtid="{D5CDD505-2E9C-101B-9397-08002B2CF9AE}" pid="18" name="Service1">
    <vt:lpwstr/>
  </property>
  <property fmtid="{D5CDD505-2E9C-101B-9397-08002B2CF9AE}" pid="19" name="Creator">
    <vt:lpwstr/>
  </property>
  <property fmtid="{D5CDD505-2E9C-101B-9397-08002B2CF9AE}" pid="20" name="_DCDateModified">
    <vt:lpwstr/>
  </property>
  <property fmtid="{D5CDD505-2E9C-101B-9397-08002B2CF9AE}" pid="21" name="xd_Signature">
    <vt:lpwstr/>
  </property>
  <property fmtid="{D5CDD505-2E9C-101B-9397-08002B2CF9AE}" pid="22" name="Business Area">
    <vt:lpwstr/>
  </property>
  <property fmtid="{D5CDD505-2E9C-101B-9397-08002B2CF9AE}" pid="23" name="xd_ProgID">
    <vt:lpwstr/>
  </property>
  <property fmtid="{D5CDD505-2E9C-101B-9397-08002B2CF9AE}" pid="24" name="PublishingStartDate">
    <vt:lpwstr/>
  </property>
  <property fmtid="{D5CDD505-2E9C-101B-9397-08002B2CF9AE}" pid="25" name="PublishingExpirationDate">
    <vt:lpwstr/>
  </property>
  <property fmtid="{D5CDD505-2E9C-101B-9397-08002B2CF9AE}" pid="26" name="_RightsManagement">
    <vt:lpwstr/>
  </property>
  <property fmtid="{D5CDD505-2E9C-101B-9397-08002B2CF9AE}" pid="27" name="_DCDateCreated">
    <vt:lpwstr/>
  </property>
  <property fmtid="{D5CDD505-2E9C-101B-9397-08002B2CF9AE}" pid="28" name="_Source">
    <vt:lpwstr/>
  </property>
  <property fmtid="{D5CDD505-2E9C-101B-9397-08002B2CF9AE}" pid="29" name="AGLS File Type">
    <vt:lpwstr/>
  </property>
  <property fmtid="{D5CDD505-2E9C-101B-9397-08002B2CF9AE}" pid="30" name="ContentTypeId">
    <vt:lpwstr>0x01010B002B443A8F8345DD4DB9EECA380C118F490200B6441F79649A2E4DADD89CA0FBD7FCD0</vt:lpwstr>
  </property>
  <property fmtid="{D5CDD505-2E9C-101B-9397-08002B2CF9AE}" pid="31" name="wic_System_Copyright">
    <vt:lpwstr/>
  </property>
  <property fmtid="{D5CDD505-2E9C-101B-9397-08002B2CF9AE}" pid="32" name="_Identifier">
    <vt:lpwstr/>
  </property>
  <property fmtid="{D5CDD505-2E9C-101B-9397-08002B2CF9AE}" pid="33" name="_ResourceType">
    <vt:lpwstr/>
  </property>
  <property fmtid="{D5CDD505-2E9C-101B-9397-08002B2CF9AE}" pid="34" name="JobGUID">
    <vt:lpwstr>03996356-7f7b-4aa1-9cc3-9eda7b723818</vt:lpwstr>
  </property>
  <property fmtid="{D5CDD505-2E9C-101B-9397-08002B2CF9AE}" pid="35" name="Documenttype">
    <vt:lpwstr>Update documents</vt:lpwstr>
  </property>
</Properties>
</file>